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'!$B$1:$T$66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J59" i="1"/>
  <c r="H59" i="1"/>
  <c r="F59" i="1"/>
  <c r="D59" i="1"/>
  <c r="C33" i="1"/>
  <c r="E33" i="1"/>
  <c r="D33" i="1"/>
  <c r="C20" i="1"/>
  <c r="G20" i="1"/>
  <c r="F20" i="1"/>
  <c r="E20" i="1"/>
  <c r="D20" i="1"/>
  <c r="C18" i="1"/>
  <c r="E18" i="1"/>
  <c r="D18" i="1"/>
  <c r="C17" i="1"/>
  <c r="E17" i="1"/>
  <c r="F14" i="1"/>
</calcChain>
</file>

<file path=xl/sharedStrings.xml><?xml version="1.0" encoding="utf-8"?>
<sst xmlns="http://schemas.openxmlformats.org/spreadsheetml/2006/main" count="95" uniqueCount="65">
  <si>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</si>
  <si>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</si>
  <si>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</si>
  <si>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</si>
  <si>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</si>
  <si>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</si>
  <si>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</si>
  <si>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</si>
  <si>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</si>
  <si>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</si>
  <si>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</si>
  <si>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</si>
  <si>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</si>
  <si>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</si>
  <si>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</si>
  <si>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</si>
  <si>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</si>
  <si>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</si>
  <si>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</si>
  <si>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</si>
  <si>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</si>
  <si>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</si>
  <si>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</si>
  <si>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</si>
  <si>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</si>
  <si>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</si>
  <si>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</si>
  <si>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</si>
  <si>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</si>
  <si>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</si>
  <si>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</si>
  <si>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</si>
  <si>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</si>
  <si>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</si>
  <si>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</si>
  <si>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</si>
  <si>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</si>
  <si>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</si>
  <si>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</si>
  <si>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</si>
  <si>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</si>
  <si>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</si>
  <si>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</si>
  <si>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</si>
  <si>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</si>
  <si>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</si>
  <si>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Lugar y fecha:</t>
  </si>
  <si>
    <t>………………………</t>
  </si>
  <si>
    <t>firma y sello 
Intendente Municipal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</si>
  <si>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</si>
  <si>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</si>
  <si>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</si>
  <si>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</si>
  <si>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</si>
  <si>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</si>
  <si>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</si>
  <si>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</si>
  <si>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</si>
  <si>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</si>
  <si>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</si>
  <si>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Resto</t>
  </si>
  <si>
    <r>
      <t>TESORO PROVINCIAL (Detallar en este item: Desendeudamiento, Fondo Esp.de Emerg. Sanit. para la Contenc. Fiscal Municipal etc</t>
    </r>
    <r>
      <rPr>
        <sz val="10"/>
        <rFont val="Calibri"/>
        <family val="2"/>
      </rPr>
      <t>.</t>
    </r>
    <r>
      <rPr>
        <sz val="11"/>
        <rFont val="Calibri"/>
        <family val="2"/>
      </rPr>
      <t>)</t>
    </r>
  </si>
  <si>
    <r>
      <t xml:space="preserve">2023 </t>
    </r>
    <r>
      <rPr>
        <b/>
        <sz val="11"/>
        <color theme="0"/>
        <rFont val="Calibri"/>
        <family val="2"/>
      </rPr>
      <t>(* total anual)</t>
    </r>
  </si>
  <si>
    <t>Municipalidad de: Ayacucho</t>
  </si>
  <si>
    <t>$ 19.244.592,00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</si>
</sst>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0" fontId="13" fillId="4" borderId="6" xfId="2" applyFont="1" applyFill="1" applyBorder="1" applyAlignment="1" applyProtection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NumberFormat="1" applyFont="1" applyFill="1" applyBorder="1" applyAlignment="1" applyProtection="1">
      <alignment horizontal="center" vertical="center"/>
    </xf>
    <xf numFmtId="0" fontId="13" fillId="4" borderId="7" xfId="2" quotePrefix="1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 applyProtection="1">
      <alignment horizontal="center" vertical="center"/>
    </xf>
    <xf numFmtId="0" fontId="14" fillId="5" borderId="6" xfId="2" applyFont="1" applyFill="1" applyBorder="1" applyAlignment="1" applyProtection="1">
      <alignment vertical="center"/>
    </xf>
    <xf numFmtId="0" fontId="16" fillId="5" borderId="0" xfId="2" applyFont="1" applyFill="1" applyBorder="1" applyAlignment="1">
      <alignment vertical="center"/>
    </xf>
    <xf numFmtId="0" fontId="17" fillId="0" borderId="6" xfId="2" applyFont="1" applyFill="1" applyBorder="1" applyAlignment="1" applyProtection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Fill="1" applyBorder="1" applyAlignment="1" applyProtection="1">
      <alignment horizontal="left" vertical="center" indent="3"/>
    </xf>
    <xf numFmtId="0" fontId="17" fillId="0" borderId="7" xfId="2" applyFont="1" applyFill="1" applyBorder="1" applyAlignment="1" applyProtection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4" fillId="0" borderId="4" xfId="2" applyFont="1" applyFill="1" applyBorder="1" applyAlignment="1" applyProtection="1">
      <alignment vertical="center"/>
    </xf>
    <xf numFmtId="0" fontId="18" fillId="0" borderId="7" xfId="2" applyFont="1" applyFill="1" applyBorder="1" applyAlignment="1" applyProtection="1">
      <alignment horizontal="left" vertical="center" indent="3"/>
    </xf>
    <xf numFmtId="0" fontId="14" fillId="0" borderId="5" xfId="2" applyFont="1" applyFill="1" applyBorder="1" applyAlignment="1" applyProtection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Fill="1" applyAlignment="1" applyProtection="1">
      <alignment horizontal="right" vertical="center"/>
    </xf>
    <xf numFmtId="0" fontId="18" fillId="0" borderId="6" xfId="2" applyFont="1" applyFill="1" applyBorder="1" applyAlignment="1" applyProtection="1">
      <alignment horizontal="left" vertical="center" wrapText="1" indent="3"/>
    </xf>
    <xf numFmtId="14" fontId="28" fillId="3" borderId="6" xfId="4" applyNumberFormat="1" applyFont="1" applyFill="1" applyBorder="1" applyAlignment="1" applyProtection="1">
      <alignment horizontal="center" vertical="center" wrapText="1"/>
    </xf>
    <xf numFmtId="4" fontId="15" fillId="5" borderId="6" xfId="2" applyNumberFormat="1" applyFont="1" applyFill="1" applyBorder="1" applyAlignment="1" applyProtection="1">
      <alignment vertical="center"/>
    </xf>
    <xf numFmtId="4" fontId="18" fillId="0" borderId="6" xfId="2" applyNumberFormat="1" applyFont="1" applyFill="1" applyBorder="1" applyAlignment="1" applyProtection="1">
      <alignment vertical="center"/>
    </xf>
    <xf numFmtId="4" fontId="15" fillId="0" borderId="7" xfId="2" applyNumberFormat="1" applyFont="1" applyFill="1" applyBorder="1" applyAlignment="1" applyProtection="1">
      <alignment vertical="center"/>
    </xf>
    <xf numFmtId="4" fontId="15" fillId="0" borderId="0" xfId="2" applyNumberFormat="1" applyFont="1" applyFill="1" applyAlignment="1" applyProtection="1">
      <alignment vertical="center"/>
    </xf>
    <xf numFmtId="4" fontId="15" fillId="5" borderId="0" xfId="2" applyNumberFormat="1" applyFont="1" applyFill="1" applyAlignment="1" applyProtection="1">
      <alignment vertical="center"/>
    </xf>
    <xf numFmtId="4" fontId="15" fillId="0" borderId="4" xfId="2" applyNumberFormat="1" applyFont="1" applyFill="1" applyBorder="1" applyAlignment="1" applyProtection="1">
      <alignment vertical="center"/>
    </xf>
    <xf numFmtId="4" fontId="15" fillId="0" borderId="6" xfId="2" applyNumberFormat="1" applyFont="1" applyFill="1" applyBorder="1" applyAlignment="1" applyProtection="1">
      <alignment vertical="center"/>
    </xf>
    <xf numFmtId="4" fontId="15" fillId="0" borderId="5" xfId="2" applyNumberFormat="1" applyFont="1" applyFill="1" applyBorder="1" applyAlignment="1" applyProtection="1">
      <alignment vertical="center"/>
    </xf>
    <xf numFmtId="4" fontId="21" fillId="0" borderId="0" xfId="2" applyNumberFormat="1" applyFont="1" applyFill="1" applyAlignment="1" applyProtection="1">
      <alignment horizontal="center" vertical="center"/>
    </xf>
    <xf numFmtId="4" fontId="16" fillId="0" borderId="0" xfId="2" applyNumberFormat="1" applyFont="1" applyAlignment="1">
      <alignment vertical="center"/>
    </xf>
    <xf numFmtId="4" fontId="22" fillId="0" borderId="0" xfId="2" applyNumberFormat="1" applyFont="1" applyAlignment="1">
      <alignment horizontal="right" vertical="center"/>
    </xf>
    <xf numFmtId="4" fontId="21" fillId="0" borderId="0" xfId="2" applyNumberFormat="1" applyFont="1" applyAlignment="1">
      <alignment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6" xfId="2" applyFont="1" applyFill="1" applyBorder="1" applyAlignment="1" applyProtection="1">
      <alignment horizontal="center" vertical="center" wrapText="1"/>
    </xf>
    <xf numFmtId="0" fontId="10" fillId="3" borderId="7" xfId="2" applyFont="1" applyFill="1" applyBorder="1" applyAlignment="1" applyProtection="1">
      <alignment horizontal="center" vertical="center" wrapText="1"/>
    </xf>
    <xf numFmtId="4" fontId="21" fillId="0" borderId="0" xfId="2" applyNumberFormat="1" applyFont="1" applyFill="1" applyAlignment="1" applyProtection="1">
      <alignment horizontal="center" vertical="center"/>
    </xf>
    <xf numFmtId="4" fontId="21" fillId="0" borderId="0" xfId="2" applyNumberFormat="1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8" xfId="2" applyFont="1" applyFill="1" applyBorder="1" applyAlignment="1" applyProtection="1">
      <alignment horizontal="center" vertical="center"/>
    </xf>
    <xf numFmtId="0" fontId="10" fillId="3" borderId="9" xfId="2" applyFont="1" applyFill="1" applyBorder="1" applyAlignment="1" applyProtection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6"/>
  <sheetViews>
    <sheetView showGridLines="0" tabSelected="1" zoomScaleNormal="100" workbookViewId="0">
      <selection activeCell="F14" sqref="F14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4.28515625" style="1" customWidth="1"/>
    <col min="4" max="4" width="15.28515625" style="1" customWidth="1"/>
    <col min="5" max="5" width="16" style="1" customWidth="1"/>
    <col min="6" max="6" width="15" style="1" customWidth="1"/>
    <col min="7" max="7" width="12.7109375" style="1" customWidth="1"/>
    <col min="8" max="8" width="15.28515625" style="1" customWidth="1"/>
    <col min="9" max="9" width="12.5703125" style="1" customWidth="1"/>
    <col min="10" max="10" width="13.42578125" style="1" customWidth="1"/>
    <col min="11" max="11" width="13.28515625" style="1" customWidth="1"/>
    <col min="12" max="12" width="9.7109375" style="1" customWidth="1"/>
    <col min="13" max="13" width="11.7109375" style="1" customWidth="1"/>
    <col min="14" max="14" width="9.7109375" style="1" customWidth="1"/>
    <col min="15" max="15" width="11.7109375" style="1" customWidth="1"/>
    <col min="16" max="16" width="9.7109375" style="1" customWidth="1"/>
    <col min="17" max="17" width="13.42578125" style="1" customWidth="1"/>
    <col min="18" max="19" width="9.7109375" style="1" customWidth="1"/>
    <col min="20" max="20" width="13" style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21" x14ac:dyDescent="0.25">
      <c r="B1" s="63" t="s">
        <v>59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5"/>
    </row>
    <row r="2" spans="2:20" ht="6.75" customHeight="1" x14ac:dyDescent="0.25">
      <c r="B2" s="2"/>
      <c r="C2" s="2"/>
      <c r="D2" s="2"/>
      <c r="E2" s="2"/>
      <c r="F2" s="3"/>
      <c r="G2" s="3"/>
      <c r="H2" s="4"/>
      <c r="I2" s="3"/>
      <c r="J2" s="3"/>
      <c r="K2" s="3"/>
      <c r="L2" s="2"/>
      <c r="M2" s="2"/>
      <c r="N2" s="3"/>
      <c r="O2" s="3"/>
      <c r="P2" s="4"/>
      <c r="Q2" s="3"/>
      <c r="R2" s="3"/>
      <c r="S2" s="3"/>
      <c r="T2" s="5"/>
    </row>
    <row r="3" spans="2:20" s="8" customFormat="1" ht="21" x14ac:dyDescent="0.25">
      <c r="B3" s="6" t="s">
        <v>63</v>
      </c>
      <c r="C3" s="2"/>
      <c r="D3" s="2"/>
      <c r="E3" s="2"/>
      <c r="F3" s="7"/>
      <c r="G3" s="7"/>
      <c r="H3" s="4"/>
      <c r="I3" s="7"/>
      <c r="J3" s="7"/>
      <c r="K3" s="7"/>
      <c r="L3" s="2"/>
      <c r="M3" s="2"/>
      <c r="N3" s="7"/>
      <c r="O3" s="7"/>
      <c r="P3" s="4"/>
      <c r="Q3" s="7"/>
      <c r="R3" s="7"/>
      <c r="S3" s="7"/>
      <c r="T3" s="41" t="s">
        <v>0</v>
      </c>
    </row>
    <row r="4" spans="2:20" ht="5.25" customHeight="1" x14ac:dyDescent="0.25">
      <c r="B4" s="9"/>
      <c r="C4" s="10"/>
      <c r="D4" s="3"/>
      <c r="E4" s="11"/>
      <c r="F4" s="3"/>
      <c r="G4" s="3"/>
      <c r="H4" s="4"/>
      <c r="I4" s="3"/>
      <c r="J4" s="3"/>
      <c r="K4" s="3"/>
      <c r="L4" s="3"/>
      <c r="M4" s="11"/>
      <c r="N4" s="3"/>
      <c r="O4" s="3"/>
      <c r="P4" s="4"/>
      <c r="Q4" s="3"/>
      <c r="R4" s="3"/>
      <c r="S4" s="3"/>
      <c r="T4" s="3"/>
    </row>
    <row r="5" spans="2:20" ht="18.75" x14ac:dyDescent="0.25">
      <c r="B5" s="66" t="s">
        <v>1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2:20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 t="s">
        <v>2</v>
      </c>
    </row>
    <row r="7" spans="2:20" s="16" customFormat="1" ht="24" customHeight="1" x14ac:dyDescent="0.25">
      <c r="B7" s="14"/>
      <c r="C7" s="15" t="s">
        <v>3</v>
      </c>
      <c r="D7" s="67" t="s">
        <v>62</v>
      </c>
      <c r="E7" s="68"/>
      <c r="F7" s="67">
        <v>2024</v>
      </c>
      <c r="G7" s="68"/>
      <c r="H7" s="67">
        <v>2025</v>
      </c>
      <c r="I7" s="68"/>
      <c r="J7" s="67">
        <v>2026</v>
      </c>
      <c r="K7" s="68"/>
      <c r="L7" s="67">
        <v>2027</v>
      </c>
      <c r="M7" s="68"/>
      <c r="N7" s="67">
        <v>2028</v>
      </c>
      <c r="O7" s="68"/>
      <c r="P7" s="67">
        <v>2029</v>
      </c>
      <c r="Q7" s="68"/>
      <c r="R7" s="67" t="s">
        <v>60</v>
      </c>
      <c r="S7" s="68"/>
      <c r="T7" s="57"/>
    </row>
    <row r="8" spans="2:20" s="16" customFormat="1" ht="15.75" customHeight="1" x14ac:dyDescent="0.25">
      <c r="B8" s="17" t="s">
        <v>4</v>
      </c>
      <c r="C8" s="43">
        <v>45016</v>
      </c>
      <c r="D8" s="18" t="s">
        <v>5</v>
      </c>
      <c r="E8" s="18" t="s">
        <v>6</v>
      </c>
      <c r="F8" s="18" t="s">
        <v>5</v>
      </c>
      <c r="G8" s="18" t="s">
        <v>6</v>
      </c>
      <c r="H8" s="18" t="s">
        <v>5</v>
      </c>
      <c r="I8" s="18" t="s">
        <v>6</v>
      </c>
      <c r="J8" s="18" t="s">
        <v>5</v>
      </c>
      <c r="K8" s="18" t="s">
        <v>6</v>
      </c>
      <c r="L8" s="18" t="s">
        <v>5</v>
      </c>
      <c r="M8" s="18" t="s">
        <v>6</v>
      </c>
      <c r="N8" s="18" t="s">
        <v>5</v>
      </c>
      <c r="O8" s="18" t="s">
        <v>6</v>
      </c>
      <c r="P8" s="18" t="s">
        <v>5</v>
      </c>
      <c r="Q8" s="18" t="s">
        <v>6</v>
      </c>
      <c r="R8" s="18" t="s">
        <v>5</v>
      </c>
      <c r="S8" s="18" t="s">
        <v>6</v>
      </c>
      <c r="T8" s="58"/>
    </row>
    <row r="9" spans="2:20" s="16" customFormat="1" ht="12.75" customHeight="1" x14ac:dyDescent="0.25">
      <c r="B9" s="19"/>
      <c r="C9" s="20"/>
      <c r="D9" s="18"/>
      <c r="E9" s="18" t="s">
        <v>7</v>
      </c>
      <c r="F9" s="18"/>
      <c r="G9" s="18" t="s">
        <v>7</v>
      </c>
      <c r="H9" s="18"/>
      <c r="I9" s="18" t="s">
        <v>7</v>
      </c>
      <c r="J9" s="18"/>
      <c r="K9" s="18" t="s">
        <v>7</v>
      </c>
      <c r="L9" s="18"/>
      <c r="M9" s="18" t="s">
        <v>7</v>
      </c>
      <c r="N9" s="18"/>
      <c r="O9" s="18" t="s">
        <v>7</v>
      </c>
      <c r="P9" s="18"/>
      <c r="Q9" s="18" t="s">
        <v>7</v>
      </c>
      <c r="R9" s="18"/>
      <c r="S9" s="18" t="s">
        <v>7</v>
      </c>
      <c r="T9" s="58"/>
    </row>
    <row r="10" spans="2:20" s="16" customFormat="1" x14ac:dyDescent="0.25">
      <c r="B10" s="21"/>
      <c r="C10" s="22"/>
      <c r="D10" s="23"/>
      <c r="E10" s="24" t="s">
        <v>8</v>
      </c>
      <c r="F10" s="23"/>
      <c r="G10" s="24" t="s">
        <v>8</v>
      </c>
      <c r="H10" s="23"/>
      <c r="I10" s="24" t="s">
        <v>8</v>
      </c>
      <c r="J10" s="23"/>
      <c r="K10" s="24" t="s">
        <v>8</v>
      </c>
      <c r="L10" s="23"/>
      <c r="M10" s="24" t="s">
        <v>8</v>
      </c>
      <c r="N10" s="23"/>
      <c r="O10" s="24" t="s">
        <v>8</v>
      </c>
      <c r="P10" s="23"/>
      <c r="Q10" s="24" t="s">
        <v>8</v>
      </c>
      <c r="R10" s="23"/>
      <c r="S10" s="24" t="s">
        <v>8</v>
      </c>
      <c r="T10" s="59"/>
    </row>
    <row r="11" spans="2:20" s="26" customFormat="1" ht="18" customHeight="1" x14ac:dyDescent="0.25">
      <c r="B11" s="25" t="s">
        <v>9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2:20" s="26" customFormat="1" ht="18" customHeight="1" x14ac:dyDescent="0.25">
      <c r="B12" s="25" t="s">
        <v>10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2:20" s="28" customFormat="1" ht="18" customHeight="1" x14ac:dyDescent="0.25">
      <c r="B13" s="27" t="s">
        <v>11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pans="2:20" s="28" customFormat="1" ht="32.25" customHeight="1" x14ac:dyDescent="0.25">
      <c r="B14" s="42" t="s">
        <v>61</v>
      </c>
      <c r="C14" s="45" t="s">
        <v>64</v>
      </c>
      <c r="D14" s="45">
        <v>13989872</v>
      </c>
      <c r="E14" s="45"/>
      <c r="F14" s="45">
        <f>19244592-D14</f>
        <v>5254720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2:20" s="28" customFormat="1" ht="18" customHeight="1" x14ac:dyDescent="0.25">
      <c r="B15" s="29" t="s">
        <v>12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2:20" s="28" customFormat="1" ht="18" customHeight="1" x14ac:dyDescent="0.25">
      <c r="B16" s="29" t="s">
        <v>13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2:20" s="28" customFormat="1" ht="18" customHeight="1" x14ac:dyDescent="0.25">
      <c r="B17" s="29" t="s">
        <v>14</v>
      </c>
      <c r="C17" s="45">
        <f>+D17+E17</f>
        <v>14679414.699999999</v>
      </c>
      <c r="D17" s="45">
        <v>13850652</v>
      </c>
      <c r="E17" s="45">
        <f>1657525-828762.3</f>
        <v>828762.7</v>
      </c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2:20" s="28" customFormat="1" ht="18" customHeight="1" x14ac:dyDescent="0.25">
      <c r="B18" s="29" t="s">
        <v>15</v>
      </c>
      <c r="C18" s="45">
        <f>38560190.72-8996.6-1410057</f>
        <v>37141137.119999997</v>
      </c>
      <c r="D18" s="45">
        <f>8996.6*3</f>
        <v>26989.800000000003</v>
      </c>
      <c r="E18" s="45">
        <f>1401157*3</f>
        <v>4203471</v>
      </c>
      <c r="F18" s="45">
        <v>35986.400000000001</v>
      </c>
      <c r="G18" s="45">
        <v>5640228.7199999997</v>
      </c>
      <c r="H18" s="45">
        <v>35986.400000000001</v>
      </c>
      <c r="I18" s="45">
        <v>5640228.7199999997</v>
      </c>
      <c r="J18" s="45">
        <v>35986.400000000001</v>
      </c>
      <c r="K18" s="45">
        <v>5640228.7199999997</v>
      </c>
      <c r="L18" s="45">
        <v>35986.400000000001</v>
      </c>
      <c r="M18" s="45">
        <v>5640228.7199999997</v>
      </c>
      <c r="N18" s="45">
        <v>35986.400000000001</v>
      </c>
      <c r="O18" s="45">
        <v>5640228.7199999997</v>
      </c>
      <c r="P18" s="45">
        <v>35986.400000000001</v>
      </c>
      <c r="Q18" s="45">
        <v>5640228.7199999997</v>
      </c>
      <c r="R18" s="45"/>
      <c r="S18" s="45"/>
      <c r="T18" s="45"/>
    </row>
    <row r="19" spans="2:20" s="28" customFormat="1" ht="18" customHeight="1" x14ac:dyDescent="0.25">
      <c r="B19" s="29" t="s">
        <v>16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2:20" s="28" customFormat="1" ht="18" customHeight="1" x14ac:dyDescent="0.25">
      <c r="B20" s="29" t="s">
        <v>17</v>
      </c>
      <c r="C20" s="45">
        <f>7893758.58-696508.23</f>
        <v>7197250.3499999996</v>
      </c>
      <c r="D20" s="45">
        <f>534552.48-53796.23</f>
        <v>480756.25</v>
      </c>
      <c r="E20" s="45">
        <f>2251479.96-178373.18</f>
        <v>2073106.78</v>
      </c>
      <c r="F20" s="45">
        <f>33913.15*12+2129.03*12+17754.05*12</f>
        <v>645554.76</v>
      </c>
      <c r="G20" s="45">
        <f>112446.48*12+7059.25*12+58867.45*12</f>
        <v>2140478.16</v>
      </c>
      <c r="H20" s="45">
        <v>645554.76</v>
      </c>
      <c r="I20" s="45">
        <v>2140478.16</v>
      </c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pans="2:20" s="28" customFormat="1" ht="18" customHeight="1" x14ac:dyDescent="0.25">
      <c r="B21" s="29" t="s">
        <v>18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pans="2:20" s="28" customFormat="1" ht="18" customHeight="1" x14ac:dyDescent="0.25">
      <c r="B22" s="29" t="s">
        <v>19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2:20" s="28" customFormat="1" ht="18" customHeight="1" x14ac:dyDescent="0.25">
      <c r="B23" s="27" t="s">
        <v>20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2:20" s="28" customFormat="1" ht="18" customHeight="1" x14ac:dyDescent="0.25">
      <c r="B24" s="29" t="s">
        <v>21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pans="2:20" s="28" customFormat="1" ht="18" customHeight="1" x14ac:dyDescent="0.25">
      <c r="B25" s="29" t="s">
        <v>22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pans="2:20" s="28" customFormat="1" ht="18" customHeight="1" x14ac:dyDescent="0.25">
      <c r="B26" s="29" t="s">
        <v>23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2:20" s="28" customFormat="1" ht="18" customHeight="1" x14ac:dyDescent="0.25">
      <c r="B27" s="29" t="s">
        <v>24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2:20" s="28" customFormat="1" ht="18" customHeight="1" x14ac:dyDescent="0.25">
      <c r="B28" s="27" t="s">
        <v>25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pans="2:20" s="28" customFormat="1" ht="18" customHeight="1" x14ac:dyDescent="0.25">
      <c r="B29" s="29" t="s">
        <v>26</v>
      </c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pans="2:20" s="28" customFormat="1" ht="18" customHeight="1" x14ac:dyDescent="0.25">
      <c r="B30" s="29" t="s">
        <v>27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pans="2:20" s="28" customFormat="1" ht="18" customHeight="1" x14ac:dyDescent="0.25">
      <c r="B31" s="29" t="s">
        <v>28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pans="2:20" s="28" customFormat="1" ht="18" customHeight="1" x14ac:dyDescent="0.25">
      <c r="B32" s="27" t="s">
        <v>29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2:20" s="28" customFormat="1" ht="18" customHeight="1" x14ac:dyDescent="0.25">
      <c r="B33" s="29" t="s">
        <v>30</v>
      </c>
      <c r="C33" s="45">
        <f>+D33+E33+F33+G33+H33+I33+J33+K33</f>
        <v>99442324.199975654</v>
      </c>
      <c r="D33" s="45">
        <f>1436499.52*9</f>
        <v>12928495.68</v>
      </c>
      <c r="E33" s="45">
        <f>1708056.96+1611634.39+1622654.11+1537251.27+1494549.84+1405014.6+1409146.99+1322366.68</f>
        <v>12110674.84</v>
      </c>
      <c r="F33" s="45">
        <v>19072494.210000001</v>
      </c>
      <c r="G33" s="45">
        <v>14521222.279975651</v>
      </c>
      <c r="H33" s="45">
        <v>19072494.210000001</v>
      </c>
      <c r="I33" s="45">
        <v>8188346.6500000004</v>
      </c>
      <c r="J33" s="45">
        <v>12137041.770000001</v>
      </c>
      <c r="K33" s="45">
        <v>1411554.5599999998</v>
      </c>
      <c r="L33" s="45"/>
      <c r="M33" s="45"/>
      <c r="N33" s="45"/>
      <c r="O33" s="45"/>
      <c r="P33" s="45"/>
      <c r="Q33" s="45"/>
      <c r="R33" s="45"/>
      <c r="S33" s="45"/>
      <c r="T33" s="45"/>
    </row>
    <row r="34" spans="2:20" s="28" customFormat="1" ht="18" customHeight="1" x14ac:dyDescent="0.25">
      <c r="B34" s="29" t="s">
        <v>31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2:20" s="28" customFormat="1" ht="18" customHeight="1" x14ac:dyDescent="0.25">
      <c r="B35" s="29" t="s">
        <v>32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pans="2:20" s="28" customFormat="1" ht="18" customHeight="1" x14ac:dyDescent="0.25">
      <c r="B36" s="29" t="s">
        <v>33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2:20" s="28" customFormat="1" ht="18" customHeight="1" x14ac:dyDescent="0.25">
      <c r="B37" s="27" t="s">
        <v>34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pans="2:20" s="28" customFormat="1" ht="18" customHeight="1" x14ac:dyDescent="0.25">
      <c r="B38" s="29" t="s">
        <v>35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2:20" s="28" customFormat="1" ht="18" customHeight="1" x14ac:dyDescent="0.25">
      <c r="B39" s="29" t="s">
        <v>36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spans="2:20" s="28" customFormat="1" ht="18" customHeight="1" x14ac:dyDescent="0.25">
      <c r="B40" s="29" t="s">
        <v>37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</row>
    <row r="41" spans="2:20" s="28" customFormat="1" ht="18" customHeight="1" x14ac:dyDescent="0.25">
      <c r="B41" s="27" t="s">
        <v>38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pans="2:20" s="28" customFormat="1" ht="18" customHeight="1" x14ac:dyDescent="0.25">
      <c r="B42" s="27" t="s">
        <v>39</v>
      </c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pans="2:20" s="28" customFormat="1" ht="18" customHeight="1" x14ac:dyDescent="0.25">
      <c r="B43" s="29" t="s">
        <v>40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pans="2:20" s="28" customFormat="1" ht="18" customHeight="1" x14ac:dyDescent="0.25">
      <c r="B44" s="27" t="s">
        <v>41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pans="2:20" s="26" customFormat="1" ht="18" customHeight="1" x14ac:dyDescent="0.25">
      <c r="B45" s="25" t="s">
        <v>42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2:20" s="31" customFormat="1" ht="18" customHeight="1" x14ac:dyDescent="0.25">
      <c r="B46" s="30" t="s">
        <v>43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</row>
    <row r="47" spans="2:20" s="33" customFormat="1" ht="3" customHeight="1" x14ac:dyDescent="0.25">
      <c r="B47" s="32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8"/>
    </row>
    <row r="48" spans="2:20" s="31" customFormat="1" ht="18" customHeight="1" x14ac:dyDescent="0.25">
      <c r="B48" s="34" t="s">
        <v>50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</row>
    <row r="49" spans="2:20" s="31" customFormat="1" ht="18" customHeight="1" x14ac:dyDescent="0.25">
      <c r="B49" s="29" t="s">
        <v>51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</row>
    <row r="50" spans="2:20" s="31" customFormat="1" ht="18" customHeight="1" x14ac:dyDescent="0.25">
      <c r="B50" s="29" t="s">
        <v>52</v>
      </c>
      <c r="C50" s="50">
        <v>4359200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</row>
    <row r="51" spans="2:20" s="31" customFormat="1" ht="18" customHeight="1" x14ac:dyDescent="0.25">
      <c r="B51" s="29" t="s">
        <v>53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</row>
    <row r="52" spans="2:20" s="31" customFormat="1" ht="18" customHeight="1" x14ac:dyDescent="0.25">
      <c r="B52" s="29" t="s">
        <v>54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</row>
    <row r="53" spans="2:20" s="31" customFormat="1" ht="18" customHeight="1" x14ac:dyDescent="0.25">
      <c r="B53" s="29" t="s">
        <v>6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</row>
    <row r="54" spans="2:20" s="31" customFormat="1" ht="18" customHeight="1" x14ac:dyDescent="0.25">
      <c r="B54" s="29" t="s">
        <v>55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</row>
    <row r="55" spans="2:20" s="31" customFormat="1" ht="18" customHeight="1" x14ac:dyDescent="0.25">
      <c r="B55" s="35" t="s">
        <v>56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2:20" s="33" customFormat="1" ht="3" customHeight="1" x14ac:dyDescent="0.25">
      <c r="B56" s="32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8"/>
    </row>
    <row r="57" spans="2:20" s="31" customFormat="1" ht="18" customHeight="1" x14ac:dyDescent="0.25">
      <c r="B57" s="36" t="s">
        <v>57</v>
      </c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2:20" s="33" customFormat="1" ht="3" customHeight="1" x14ac:dyDescent="0.25">
      <c r="B58" s="32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8"/>
    </row>
    <row r="59" spans="2:20" s="33" customFormat="1" ht="18" customHeight="1" x14ac:dyDescent="0.25">
      <c r="B59" s="36" t="s">
        <v>58</v>
      </c>
      <c r="C59" s="51">
        <f>+D59+F59+H59+J59</f>
        <v>12920705.460000001</v>
      </c>
      <c r="D59" s="51">
        <f>331300.14*9</f>
        <v>2981701.2600000002</v>
      </c>
      <c r="E59" s="51"/>
      <c r="F59" s="51">
        <f>331300.14*12</f>
        <v>3975601.68</v>
      </c>
      <c r="G59" s="51"/>
      <c r="H59" s="51">
        <f>+F59</f>
        <v>3975601.68</v>
      </c>
      <c r="I59" s="51"/>
      <c r="J59" s="51">
        <f>+H59/2</f>
        <v>1987800.84</v>
      </c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2:20" s="33" customFormat="1" ht="3" customHeight="1" x14ac:dyDescent="0.25">
      <c r="B60" s="32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8"/>
    </row>
    <row r="61" spans="2:20" s="28" customFormat="1" ht="14.25" x14ac:dyDescent="0.25">
      <c r="B61" s="40" t="s">
        <v>44</v>
      </c>
      <c r="C61" s="60"/>
      <c r="D61" s="60"/>
      <c r="E61" s="52"/>
      <c r="F61" s="60"/>
      <c r="G61" s="60"/>
      <c r="H61" s="53"/>
      <c r="I61" s="53"/>
      <c r="J61" s="53"/>
      <c r="K61" s="53"/>
      <c r="L61" s="53"/>
      <c r="M61" s="52"/>
      <c r="N61" s="60"/>
      <c r="O61" s="60"/>
      <c r="P61" s="53"/>
      <c r="Q61" s="53"/>
      <c r="R61" s="53"/>
      <c r="S61" s="53"/>
      <c r="T61" s="54"/>
    </row>
    <row r="62" spans="2:20" s="28" customFormat="1" ht="14.25" x14ac:dyDescent="0.25">
      <c r="B62" s="37" t="s">
        <v>45</v>
      </c>
      <c r="C62" s="55"/>
      <c r="D62" s="55"/>
      <c r="E62" s="55"/>
      <c r="F62" s="55"/>
      <c r="G62" s="55"/>
      <c r="H62" s="53"/>
      <c r="I62" s="53"/>
      <c r="J62" s="53"/>
      <c r="K62" s="53"/>
      <c r="L62" s="53"/>
      <c r="M62" s="55"/>
      <c r="N62" s="61"/>
      <c r="O62" s="61"/>
      <c r="P62" s="53"/>
      <c r="Q62" s="53"/>
      <c r="R62" s="53"/>
      <c r="S62" s="53"/>
      <c r="T62" s="53"/>
    </row>
    <row r="63" spans="2:20" s="28" customFormat="1" ht="14.25" x14ac:dyDescent="0.25"/>
    <row r="64" spans="2:20" s="28" customFormat="1" ht="14.25" x14ac:dyDescent="0.25">
      <c r="B64" s="38"/>
    </row>
    <row r="65" spans="2:9" x14ac:dyDescent="0.25">
      <c r="B65" s="39" t="s">
        <v>46</v>
      </c>
      <c r="D65" s="62" t="s">
        <v>47</v>
      </c>
      <c r="E65" s="62"/>
      <c r="H65" s="62" t="s">
        <v>47</v>
      </c>
      <c r="I65" s="62"/>
    </row>
    <row r="66" spans="2:9" ht="33.75" customHeight="1" x14ac:dyDescent="0.25">
      <c r="D66" s="56" t="s">
        <v>48</v>
      </c>
      <c r="E66" s="56"/>
      <c r="H66" s="56" t="s">
        <v>49</v>
      </c>
      <c r="I66" s="56"/>
    </row>
  </sheetData>
  <mergeCells count="19">
    <mergeCell ref="B1:T1"/>
    <mergeCell ref="B5:T5"/>
    <mergeCell ref="D7:E7"/>
    <mergeCell ref="F7:G7"/>
    <mergeCell ref="H7:I7"/>
    <mergeCell ref="J7:K7"/>
    <mergeCell ref="L7:M7"/>
    <mergeCell ref="N7:O7"/>
    <mergeCell ref="P7:Q7"/>
    <mergeCell ref="R7:S7"/>
    <mergeCell ref="D66:E66"/>
    <mergeCell ref="H66:I66"/>
    <mergeCell ref="T7:T10"/>
    <mergeCell ref="C61:D61"/>
    <mergeCell ref="F61:G61"/>
    <mergeCell ref="N61:O61"/>
    <mergeCell ref="N62:O62"/>
    <mergeCell ref="D65:E65"/>
    <mergeCell ref="H65:I65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Hacienda01</cp:lastModifiedBy>
  <cp:lastPrinted>2019-01-02T14:40:52Z</cp:lastPrinted>
  <dcterms:created xsi:type="dcterms:W3CDTF">2019-01-02T14:36:08Z</dcterms:created>
  <dcterms:modified xsi:type="dcterms:W3CDTF">2023-04-04T11:37:23Z</dcterms:modified>
</cp:coreProperties>
</file>